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yuka_1C\Excel\"/>
    </mc:Choice>
  </mc:AlternateContent>
  <bookViews>
    <workbookView xWindow="360" yWindow="36" windowWidth="18432" windowHeight="7308"/>
  </bookViews>
  <sheets>
    <sheet name="Trojúhelník" sheetId="1" r:id="rId1"/>
  </sheets>
  <calcPr calcId="162913"/>
</workbook>
</file>

<file path=xl/calcChain.xml><?xml version="1.0" encoding="utf-8"?>
<calcChain xmlns="http://schemas.openxmlformats.org/spreadsheetml/2006/main">
  <c r="AE9" i="1" l="1"/>
  <c r="AP4" i="1" l="1"/>
  <c r="AO4" i="1"/>
  <c r="AN4" i="1"/>
  <c r="AF4" i="1"/>
  <c r="AF5" i="1" s="1"/>
  <c r="AI4" i="1" l="1"/>
  <c r="AF6" i="1"/>
  <c r="AK4" i="1" l="1"/>
  <c r="AL4" i="1"/>
  <c r="AE4" i="1"/>
  <c r="AD4" i="1"/>
  <c r="AE5" i="1" l="1"/>
  <c r="AD5" i="1"/>
  <c r="AB4" i="1"/>
  <c r="AC4" i="1" s="1"/>
  <c r="AD6" i="1" l="1"/>
  <c r="AG4" i="1"/>
  <c r="AJ4" i="1" s="1"/>
  <c r="AE6" i="1"/>
  <c r="AH4" i="1"/>
  <c r="AM4" i="1" s="1"/>
  <c r="AA4" i="1"/>
  <c r="E2" i="1" l="1"/>
  <c r="E3" i="1"/>
  <c r="E11" i="1"/>
  <c r="E12" i="1"/>
  <c r="E10" i="1"/>
  <c r="F15" i="1"/>
  <c r="F14" i="1"/>
  <c r="E14" i="1"/>
  <c r="E15" i="1"/>
  <c r="F13" i="1"/>
  <c r="E13" i="1"/>
  <c r="F11" i="1"/>
  <c r="F10" i="1"/>
  <c r="F12" i="1"/>
  <c r="F5" i="1"/>
  <c r="E9" i="1"/>
  <c r="F9" i="1"/>
  <c r="F7" i="1"/>
  <c r="F6" i="1"/>
  <c r="F4" i="1"/>
  <c r="E5" i="1"/>
  <c r="E7" i="1"/>
  <c r="E4" i="1"/>
  <c r="E6" i="1"/>
  <c r="E8" i="1"/>
  <c r="F8" i="1" l="1"/>
</calcChain>
</file>

<file path=xl/sharedStrings.xml><?xml version="1.0" encoding="utf-8"?>
<sst xmlns="http://schemas.openxmlformats.org/spreadsheetml/2006/main" count="22" uniqueCount="22">
  <si>
    <t>Zadejte stranu a :</t>
  </si>
  <si>
    <t>Zadejte stranu b :</t>
  </si>
  <si>
    <t>Zadejte stranu c :</t>
  </si>
  <si>
    <t>konjunkce</t>
  </si>
  <si>
    <t>pol.obvod</t>
  </si>
  <si>
    <t>cos alfa</t>
  </si>
  <si>
    <t>cos beta</t>
  </si>
  <si>
    <t>Heron</t>
  </si>
  <si>
    <t>poloměr r</t>
  </si>
  <si>
    <t>sin alfa</t>
  </si>
  <si>
    <t>cos gama</t>
  </si>
  <si>
    <t>sin beta</t>
  </si>
  <si>
    <t>sin gama</t>
  </si>
  <si>
    <r>
      <rPr>
        <sz val="20"/>
        <color theme="1"/>
        <rFont val="Calibri"/>
        <family val="2"/>
        <charset val="238"/>
        <scheme val="minor"/>
      </rPr>
      <t>výška v</t>
    </r>
    <r>
      <rPr>
        <vertAlign val="subscript"/>
        <sz val="20"/>
        <color theme="1"/>
        <rFont val="Calibri"/>
        <family val="2"/>
        <charset val="238"/>
        <scheme val="minor"/>
      </rPr>
      <t>a</t>
    </r>
  </si>
  <si>
    <r>
      <t>výška v</t>
    </r>
    <r>
      <rPr>
        <vertAlign val="subscript"/>
        <sz val="20"/>
        <color theme="1"/>
        <rFont val="Calibri"/>
        <family val="2"/>
        <charset val="238"/>
        <scheme val="minor"/>
      </rPr>
      <t>b</t>
    </r>
  </si>
  <si>
    <r>
      <t>výška v</t>
    </r>
    <r>
      <rPr>
        <vertAlign val="subscript"/>
        <sz val="20"/>
        <color theme="1"/>
        <rFont val="Calibri"/>
        <family val="2"/>
        <charset val="238"/>
        <scheme val="minor"/>
      </rPr>
      <t>c</t>
    </r>
  </si>
  <si>
    <r>
      <t>těžnice t</t>
    </r>
    <r>
      <rPr>
        <vertAlign val="subscript"/>
        <sz val="20"/>
        <color theme="1"/>
        <rFont val="Calibri"/>
        <family val="2"/>
        <charset val="238"/>
        <scheme val="minor"/>
      </rPr>
      <t>a</t>
    </r>
  </si>
  <si>
    <r>
      <t>těžnice t</t>
    </r>
    <r>
      <rPr>
        <vertAlign val="subscript"/>
        <sz val="20"/>
        <color theme="1"/>
        <rFont val="Calibri"/>
        <family val="2"/>
        <charset val="238"/>
        <scheme val="minor"/>
      </rPr>
      <t>b</t>
    </r>
  </si>
  <si>
    <r>
      <t>těžnice t</t>
    </r>
    <r>
      <rPr>
        <vertAlign val="subscript"/>
        <sz val="20"/>
        <color theme="1"/>
        <rFont val="Calibri"/>
        <family val="2"/>
        <charset val="238"/>
        <scheme val="minor"/>
      </rPr>
      <t>c</t>
    </r>
  </si>
  <si>
    <t>varianta s ^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</si>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</sst>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°"/>
  </numFmts>
  <fonts count="5" x14ac:knownFonts="1"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sz val="20"/>
      <color theme="1"/>
      <name val="Calibri"/>
      <family val="2"/>
      <charset val="238"/>
    </font>
    <font>
      <vertAlign val="subscript"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NumberFormat="1"/>
    <xf numFmtId="0" fontId="4" fillId="0" borderId="0" xfId="0" applyFont="1"/>
    <xf numFmtId="2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/>
    <xf numFmtId="0" fontId="1" fillId="2" borderId="5" xfId="0" applyFont="1" applyFill="1" applyBorder="1"/>
    <xf numFmtId="0" fontId="1" fillId="2" borderId="1" xfId="0" applyFont="1" applyFill="1" applyBorder="1"/>
    <xf numFmtId="2" fontId="0" fillId="0" borderId="0" xfId="0" applyNumberFormat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2" fontId="2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0</xdr:row>
      <xdr:rowOff>209550</xdr:rowOff>
    </xdr:from>
    <xdr:to>
      <xdr:col>2</xdr:col>
      <xdr:colOff>1363980</xdr:colOff>
      <xdr:row>2</xdr:row>
      <xdr:rowOff>9525</xdr:rowOff>
    </xdr:to>
    <xdr:sp macro="" textlink="">
      <xdr:nvSpPr>
        <xdr:cNvPr id="2" name="TextovéPole 1"/>
        <xdr:cNvSpPr txBox="1"/>
      </xdr:nvSpPr>
      <xdr:spPr>
        <a:xfrm>
          <a:off x="487682" y="209550"/>
          <a:ext cx="3238498" cy="455295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cs-CZ" sz="2000" b="1"/>
            <a:t>Výpočet</a:t>
          </a:r>
          <a:r>
            <a:rPr lang="cs-CZ" sz="2000" b="1" baseline="0"/>
            <a:t> prvků trojúhelníka</a:t>
          </a:r>
          <a:endParaRPr lang="cs-CZ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P16"/>
  <sheetViews>
    <sheetView tabSelected="1" workbookViewId="0">
      <selection activeCell="D2" sqref="D2"/>
    </sheetView>
  </sheetViews>
  <sheetFormatPr defaultRowHeight="25.8" x14ac:dyDescent="0.5"/>
  <cols>
    <col min="1" max="1" width="3.76171875" customWidth="1"/>
    <col min="2" max="2" width="14.46875" customWidth="1"/>
    <col min="3" max="3" width="9.76171875" customWidth="1"/>
    <col min="5" max="5" width="12" customWidth="1"/>
    <col min="6" max="6" width="10.29296875" customWidth="1"/>
    <col min="27" max="27" width="11" customWidth="1"/>
    <col min="31" max="31" width="10.41015625" customWidth="1"/>
  </cols>
  <sheetData>
    <row r="2" spans="2:42" x14ac:dyDescent="0.5">
      <c r="E2" s="2" t="str">
        <f>IF(AA4,"","Trojúhelník se nedá sestrojit!")</f>
        <v/>
      </c>
    </row>
    <row r="3" spans="2:42" ht="30" thickBot="1" x14ac:dyDescent="0.7">
      <c r="E3" s="13" t="str">
        <f>IF(AA4,"","TOHLE POČÍTAT NEBUDU!")</f>
        <v/>
      </c>
      <c r="F3" s="14"/>
      <c r="AA3" s="1" t="s">
        <v>3</v>
      </c>
      <c r="AB3" t="s">
        <v>4</v>
      </c>
      <c r="AC3" t="s">
        <v>7</v>
      </c>
      <c r="AD3" t="s">
        <v>5</v>
      </c>
      <c r="AE3" t="s">
        <v>6</v>
      </c>
      <c r="AF3" t="s">
        <v>10</v>
      </c>
      <c r="AG3" t="s">
        <v>9</v>
      </c>
      <c r="AH3" t="s">
        <v>11</v>
      </c>
      <c r="AI3" t="s">
        <v>12</v>
      </c>
      <c r="AJ3" t="s">
        <v>8</v>
      </c>
      <c r="AK3" s="5" t="s">
        <v>13</v>
      </c>
      <c r="AL3" t="s">
        <v>14</v>
      </c>
      <c r="AM3" t="s">
        <v>15</v>
      </c>
      <c r="AN3" t="s">
        <v>16</v>
      </c>
      <c r="AO3" t="s">
        <v>17</v>
      </c>
      <c r="AP3" t="s">
        <v>18</v>
      </c>
    </row>
    <row r="4" spans="2:42" x14ac:dyDescent="0.5">
      <c r="B4" s="9" t="s">
        <v>0</v>
      </c>
      <c r="C4" s="7">
        <v>3</v>
      </c>
      <c r="E4" s="15" t="str">
        <f>IF(AA4,"Obvod = ","")</f>
        <v xml:space="preserve">Obvod = </v>
      </c>
      <c r="F4" s="16">
        <f>IF(AA4,2*AB4,"")</f>
        <v>12</v>
      </c>
      <c r="G4" s="3"/>
      <c r="AA4" s="1" t="b">
        <f>AND(C4+C5&gt;C6,C4+C6&gt;C5,C5+C6&gt;C4)</f>
        <v>1</v>
      </c>
      <c r="AB4">
        <f>(C4+C5+C6)/2</f>
        <v>6</v>
      </c>
      <c r="AC4">
        <f>SQRT(AB4*(AB4-C4)*(AB4-C5)*(AB4-C6))</f>
        <v>6</v>
      </c>
      <c r="AD4">
        <f>(POWER(C5,2)+POWER(C6,2)-POWER(C4,2))/(2*C5*C6)</f>
        <v>0.8</v>
      </c>
      <c r="AE4">
        <f>(POWER(C6,2)+POWER(C4,2)-POWER(C5,2))/(2*C4*C6)</f>
        <v>0.6</v>
      </c>
      <c r="AF4">
        <f>(POWER(C4,2)+POWER(C5,2)-POWER(C6,2))/(2*C4*C5)</f>
        <v>0</v>
      </c>
      <c r="AG4" s="4">
        <f>SIN(AD5)</f>
        <v>0.59999999999999987</v>
      </c>
      <c r="AH4" s="4">
        <f>SIN(AE5)</f>
        <v>0.79999999999999993</v>
      </c>
      <c r="AI4" s="4">
        <f>SIN(AF5)</f>
        <v>1</v>
      </c>
      <c r="AJ4">
        <f>(C4/AG4)/2</f>
        <v>2.5000000000000004</v>
      </c>
      <c r="AK4">
        <f>C5*AI4</f>
        <v>4</v>
      </c>
      <c r="AL4">
        <f>C4*AI4</f>
        <v>3</v>
      </c>
      <c r="AM4">
        <f>C4*AH4</f>
        <v>2.4</v>
      </c>
      <c r="AN4">
        <f>SQRT((2*C5^2+2*C6^2-C4^2)/4)</f>
        <v>4.2720018726587652</v>
      </c>
      <c r="AO4">
        <f>SQRT((2*C4^2+2*C6^2-C5^2)/4)</f>
        <v>3.6055512754639891</v>
      </c>
      <c r="AP4">
        <f>SQRT((2*C4^2+2*C5^2-C6^2)/4)</f>
        <v>2.5</v>
      </c>
    </row>
    <row r="5" spans="2:42" x14ac:dyDescent="0.5">
      <c r="B5" s="10" t="s">
        <v>1</v>
      </c>
      <c r="C5" s="8">
        <v>4</v>
      </c>
      <c r="E5" s="15" t="str">
        <f>IF(AA4,"Obsah = ","")</f>
        <v xml:space="preserve">Obsah = </v>
      </c>
      <c r="F5" s="16">
        <f>IF(AA4,AC4,"")</f>
        <v>6</v>
      </c>
      <c r="G5" s="3"/>
      <c r="AD5">
        <f>ACOS(AD4)</f>
        <v>0.64350110879328426</v>
      </c>
      <c r="AE5">
        <f>ACOS(AE4)</f>
        <v>0.92729521800161219</v>
      </c>
      <c r="AF5">
        <f>ACOS(AF4)</f>
        <v>1.5707963267948966</v>
      </c>
    </row>
    <row r="6" spans="2:42" ht="26.4" thickBot="1" x14ac:dyDescent="0.55000000000000004">
      <c r="B6" s="11" t="s">
        <v>2</v>
      </c>
      <c r="C6" s="6">
        <v>5</v>
      </c>
      <c r="E6" s="15" t="str">
        <f>IF(AA4,"Úhel α = ","")</f>
        <v xml:space="preserve">Úhel α = </v>
      </c>
      <c r="F6" s="17">
        <f>IF(AA4,ROUND(AD6,0),"")</f>
        <v>37</v>
      </c>
      <c r="G6" s="3"/>
      <c r="AD6">
        <f>DEGREES(AD5)</f>
        <v>36.869897645844013</v>
      </c>
      <c r="AE6">
        <f>DEGREES(AE5)</f>
        <v>53.13010235415598</v>
      </c>
      <c r="AF6">
        <f>DEGREES(AF5)</f>
        <v>90</v>
      </c>
    </row>
    <row r="7" spans="2:42" x14ac:dyDescent="0.5">
      <c r="E7" s="15" t="str">
        <f>IF(AA4,"Úhel β =","")</f>
        <v>Úhel β =</v>
      </c>
      <c r="F7" s="17">
        <f>IF(AA4,ROUND(AE6,0),"")</f>
        <v>53</v>
      </c>
      <c r="AA7" s="1" t="s">
        <v>20</v>
      </c>
      <c r="AB7" s="1" t="s">
        <v>21</v>
      </c>
    </row>
    <row r="8" spans="2:42" x14ac:dyDescent="0.5">
      <c r="E8" s="15" t="str">
        <f>IF(AA4,"Úhel γ =","")</f>
        <v>Úhel γ =</v>
      </c>
      <c r="F8" s="17">
        <f>IF(AA4,180-(F6+F7),"")</f>
        <v>90</v>
      </c>
      <c r="AA8" s="12">
        <v>0.01</v>
      </c>
      <c r="AB8" s="12">
        <v>1000</v>
      </c>
      <c r="AE8" t="s">
        <v>19</v>
      </c>
    </row>
    <row r="9" spans="2:42" x14ac:dyDescent="0.5">
      <c r="E9" s="15" t="str">
        <f>IF(AA4,"Poloměr r = ","")</f>
        <v xml:space="preserve">Poloměr r = </v>
      </c>
      <c r="F9" s="16">
        <f>IF(AA4,AJ4,"")</f>
        <v>2.5000000000000004</v>
      </c>
      <c r="AE9">
        <f>(C6^2+C4^2-C5^2)/(2*C4*C6)</f>
        <v>0.6</v>
      </c>
    </row>
    <row r="10" spans="2:42" x14ac:dyDescent="0.5">
      <c r="E10" s="15" t="str">
        <f>IF(AA4,"Výška va = ","")</f>
        <v xml:space="preserve">Výška va = </v>
      </c>
      <c r="F10" s="16">
        <f>IF(AA4,AK4,"")</f>
        <v>4</v>
      </c>
    </row>
    <row r="11" spans="2:42" x14ac:dyDescent="0.5">
      <c r="E11" s="15" t="str">
        <f>IF(AA4,"Výška vb = ","")</f>
        <v xml:space="preserve">Výška vb = </v>
      </c>
      <c r="F11" s="16">
        <f>IF(AA4,AL4,"")</f>
        <v>3</v>
      </c>
    </row>
    <row r="12" spans="2:42" x14ac:dyDescent="0.5">
      <c r="E12" s="15" t="str">
        <f>IF(AA4,"Výška vc = ","")</f>
        <v xml:space="preserve">Výška vc = </v>
      </c>
      <c r="F12" s="16">
        <f>IF(AA4,AM4,"")</f>
        <v>2.4</v>
      </c>
    </row>
    <row r="13" spans="2:42" x14ac:dyDescent="0.5">
      <c r="E13" s="15" t="str">
        <f>IF(AA4,"Těžnice ta = ","")</f>
        <v xml:space="preserve">Těžnice ta = </v>
      </c>
      <c r="F13" s="16">
        <f>IF(AA4,AN4,"")</f>
        <v>4.2720018726587652</v>
      </c>
    </row>
    <row r="14" spans="2:42" x14ac:dyDescent="0.5">
      <c r="E14" s="15" t="str">
        <f>IF(AA4,"Těžnice tb = ","")</f>
        <v xml:space="preserve">Těžnice tb = </v>
      </c>
      <c r="F14" s="16">
        <f>IF(AA4,AO4,"")</f>
        <v>3.6055512754639891</v>
      </c>
    </row>
    <row r="15" spans="2:42" x14ac:dyDescent="0.5">
      <c r="E15" s="15" t="str">
        <f>IF(AA4,"Těžnice tc = ","")</f>
        <v xml:space="preserve">Těžnice tc = </v>
      </c>
      <c r="F15" s="16">
        <f>IF(AA4,AP4,"")</f>
        <v>2.5</v>
      </c>
    </row>
    <row r="16" spans="2:42" x14ac:dyDescent="0.5">
      <c r="E16" s="14"/>
      <c r="F16" s="14"/>
    </row>
  </sheetData>
  <sheetProtection sheet="1" objects="1" scenarios="1"/>
  <dataValidations count="1">
    <dataValidation type="decimal" allowBlank="1" showInputMessage="1" showErrorMessage="1" sqref="C4:C6">
      <formula1>AA8</formula1>
      <formula2>AB8</formula2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Trojúhelník</vt:lpstr>
    </vt:vector>
  </TitlesOfParts>
  <Company>GPdC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Zdeněk</dc:creator>
  <cp:lastModifiedBy>ZK</cp:lastModifiedBy>
  <dcterms:created xsi:type="dcterms:W3CDTF">2017-10-20T10:39:34Z</dcterms:created>
  <dcterms:modified xsi:type="dcterms:W3CDTF">2025-04-24T09:38:06Z</dcterms:modified>
</cp:coreProperties>
</file>